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Weights" sheetId="2" state="visible" r:id="rId4"/>
    <sheet name="Cost — 3 year" sheetId="3" state="visible" r:id="rId5"/>
    <sheet name="Scorecard" sheetId="4" state="visible" r:id="rId6"/>
    <sheet name="Summar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<sst xmlns="http://schemas.openxmlformats.org/spreadsheetml/2006/main" count="133" uniqueCount="112">
  <si>
    <t xml:space="preserve">BoardMatch Management Company Scorecard</t>
  </si>
  <si>
    <t xml:space="preserve">Free for Boards. myboardmatch.com — edit anything; every blue cell is an input.</t>
  </si>
  <si>
    <t xml:space="preserve">What this does</t>
  </si>
  <si>
    <t xml:space="preserve">Scores up to four management proposals on the criteria your Board weights, and — separately —</t>
  </si>
  <si>
    <t xml:space="preserve">computes what each one actually costs over three years using that company's own escalator and</t>
  </si>
  <si>
    <t xml:space="preserve">its own ancillary fee schedule. The two answers frequently disagree, and that disagreement is</t>
  </si>
  <si>
    <t xml:space="preserve">the single most useful thing this sheet produces.</t>
  </si>
  <si>
    <t xml:space="preserve">How to use it</t>
  </si>
  <si>
    <t xml:space="preserve">1</t>
  </si>
  <si>
    <t xml:space="preserve">Fill in 'Community' below. Everything else keys off it.</t>
  </si>
  <si>
    <t xml:space="preserve">2</t>
  </si>
  <si>
    <t xml:space="preserve">On 'Cost — 3 year', enter each company's quoted numbers. Blue cells are yours to fill.</t>
  </si>
  <si>
    <t xml:space="preserve">3</t>
  </si>
  <si>
    <t xml:space="preserve">On 'Weights', set what your Board actually cares about. They must total 100.</t>
  </si>
  <si>
    <t xml:space="preserve">4</t>
  </si>
  <si>
    <t xml:space="preserve">On 'Scorecard', have every director score independently, 1 to 5, before you discuss.</t>
  </si>
  <si>
    <t xml:space="preserve">5</t>
  </si>
  <si>
    <t xml:space="preserve">Read 'Summary' last. Look at rank by score and rank by cost side by side.</t>
  </si>
  <si>
    <t xml:space="preserve">The rule that matters</t>
  </si>
  <si>
    <t xml:space="preserve">Do not score a company you have not asked for an ancillary fee schedule. A base fee without</t>
  </si>
  <si>
    <t xml:space="preserve">one is not a price, and this sheet will quietly understate it.</t>
  </si>
  <si>
    <t xml:space="preserve">Colour key</t>
  </si>
  <si>
    <t xml:space="preserve">Blue text on yellow = you fill this in.   Black = calculated, leave alone.</t>
  </si>
  <si>
    <t xml:space="preserve">Community</t>
  </si>
  <si>
    <t xml:space="preserve">Association legal name</t>
  </si>
  <si>
    <t xml:space="preserve">Harbour Point Condominium Association, Inc.</t>
  </si>
  <si>
    <t xml:space="preserve">City, state</t>
  </si>
  <si>
    <t xml:space="preserve">Tampa, FL</t>
  </si>
  <si>
    <t xml:space="preserve">Total units</t>
  </si>
  <si>
    <t xml:space="preserve">Current annual management cost</t>
  </si>
  <si>
    <t xml:space="preserve">↑ Example values — replace with your own.</t>
  </si>
  <si>
    <t xml:space="preserve">What your Board actually cares about</t>
  </si>
  <si>
    <t xml:space="preserve">Change these. The defaults are a starting point, not a recommendation. They must total 100.</t>
  </si>
  <si>
    <t xml:space="preserve">Criterion</t>
  </si>
  <si>
    <t xml:space="preserve">Weight</t>
  </si>
  <si>
    <t xml:space="preserve">What you are judging</t>
  </si>
  <si>
    <t xml:space="preserve">Three-year total cost</t>
  </si>
  <si>
    <t xml:space="preserve">Not the monthly fee. The figure from the cost sheet.</t>
  </si>
  <si>
    <t xml:space="preserve">Scope actually included in the base fee</t>
  </si>
  <si>
    <t xml:space="preserve">How many Part 2 lines came back as 'included'.</t>
  </si>
  <si>
    <t xml:space="preserve">The assigned manager</t>
  </si>
  <si>
    <t xml:space="preserve">Named, credentialed, and carrying a workload that leaves room for you.</t>
  </si>
  <si>
    <t xml:space="preserve">Financial reporting and controls</t>
  </si>
  <si>
    <t xml:space="preserve">Delivery day, contents, who reviews, whose name the accounts are in.</t>
  </si>
  <si>
    <t xml:space="preserve">Responsiveness commitments</t>
  </si>
  <si>
    <t xml:space="preserve">Contractual or aspirational — and what happens when missed.</t>
  </si>
  <si>
    <t xml:space="preserve">Experience with communities like ours</t>
  </si>
  <si>
    <t xml:space="preserve">Same type, same size, same state.</t>
  </si>
  <si>
    <t xml:space="preserve">Contract terms and exit</t>
  </si>
  <si>
    <t xml:space="preserve">Escalator cap, notice window, cost to leave, data on exit.</t>
  </si>
  <si>
    <t xml:space="preserve">Technology and homeowner self-service</t>
  </si>
  <si>
    <t xml:space="preserve">What a resident can do without calling anyone.</t>
  </si>
  <si>
    <t xml:space="preserve">References and reputation</t>
  </si>
  <si>
    <t xml:space="preserve">Including one association that left them.</t>
  </si>
  <si>
    <t xml:space="preserve">Total — must equal 100</t>
  </si>
  <si>
    <t xml:space="preserve">Weights are a Board decision, not a BoardMatch one. Set them before you see the proposals if you can — it is much harder to be honest about them afterwards.</t>
  </si>
  <si>
    <t xml:space="preserve">What each proposal actually costs over three years</t>
  </si>
  <si>
    <t xml:space="preserve">Enter each company's own numbers. The escalator compounds; the ancillary estimate is priced at your volumes.</t>
  </si>
  <si>
    <t xml:space="preserve">Line</t>
  </si>
  <si>
    <t xml:space="preserve">Company A — EXAMPLE, overwrite</t>
  </si>
  <si>
    <t xml:space="preserve">Company B</t>
  </si>
  <si>
    <t xml:space="preserve">Company C</t>
  </si>
  <si>
    <t xml:space="preserve">Company D</t>
  </si>
  <si>
    <t xml:space="preserve">How to fill it in</t>
  </si>
  <si>
    <t xml:space="preserve">Company legal name</t>
  </si>
  <si>
    <t xml:space="preserve">Example Community Management LLC</t>
  </si>
  <si>
    <t xml:space="preserve">As it appears on the proposal, not the trading name.</t>
  </si>
  <si>
    <t xml:space="preserve">Base fee, per unit per month</t>
  </si>
  <si>
    <t xml:space="preserve">If they quoted a flat monthly fee, leave this blank and use the next row.</t>
  </si>
  <si>
    <t xml:space="preserve">Flat monthly fee, if quoted that way</t>
  </si>
  <si>
    <t xml:space="preserve">Use one row or the other, never both.</t>
  </si>
  <si>
    <t xml:space="preserve">Year 1 base cost</t>
  </si>
  <si>
    <t xml:space="preserve">Annual escalator, %</t>
  </si>
  <si>
    <t xml:space="preserve">As a percentage. If CPI-linked with no cap, use 3.5% and note the risk.</t>
  </si>
  <si>
    <t xml:space="preserve">Escalator capped?</t>
  </si>
  <si>
    <t xml:space="preserve">No — CPI, uncapped</t>
  </si>
  <si>
    <t xml:space="preserve">Yes / No. An uncapped CPI escalator is a real cost, not a formality.</t>
  </si>
  <si>
    <t xml:space="preserve">Year 2 base cost</t>
  </si>
  <si>
    <t xml:space="preserve">Year 3 base cost</t>
  </si>
  <si>
    <t xml:space="preserve">Onboarding / transition fee</t>
  </si>
  <si>
    <t xml:space="preserve">One-time. Ask for it in writing; it is often omitted.</t>
  </si>
  <si>
    <t xml:space="preserve">Estimated ancillary charges, per year</t>
  </si>
  <si>
    <t xml:space="preserve">Price their Part 4 schedule at your actual volumes last year. This is the row Boards skip.</t>
  </si>
  <si>
    <t xml:space="preserve">Cost to terminate / obtain records</t>
  </si>
  <si>
    <t xml:space="preserve">Enter it even if you do not expect to use it.</t>
  </si>
  <si>
    <t xml:space="preserve">THREE-YEAR TOTAL</t>
  </si>
  <si>
    <t xml:space="preserve">Per unit, per month, all-in</t>
  </si>
  <si>
    <t xml:space="preserve">Difference vs the cheapest</t>
  </si>
  <si>
    <t xml:space="preserve">Rank by three-year cost</t>
  </si>
  <si>
    <t xml:space="preserve">Assumption: the escalator compounds annually from year 2 and applies to the base fee only. Ancillary charges are held flat across the three years, which is conservative — most schedules are revised upward. Unit count is taken from 'Start here'.</t>
  </si>
  <si>
    <t xml:space="preserve">Source for every figure on this sheet: the company's own written proposal. Nothing here is a BoardMatch estimate.</t>
  </si>
  <si>
    <t xml:space="preserve">Weighted scorecard</t>
  </si>
  <si>
    <t xml:space="preserve">Score 1 to 5. Every director scores independently before the Board discusses. 5 = clearly best in class; 3 = acceptable; 1 = a problem.</t>
  </si>
  <si>
    <t xml:space="preserve">WEIGHTED SCORE (out of 500)</t>
  </si>
  <si>
    <t xml:space="preserve">Rank by score</t>
  </si>
  <si>
    <t xml:space="preserve">A 5 must mean something. If every company scores 4 on everything, the scorecard is telling you the Board has not decided what it wants — go back to the weights.</t>
  </si>
  <si>
    <t xml:space="preserve">Read this last</t>
  </si>
  <si>
    <t xml:space="preserve">Rank by score and rank by cost, side by side. Where they disagree is where the decision actually is.</t>
  </si>
  <si>
    <t xml:space="preserve">Company A</t>
  </si>
  <si>
    <t xml:space="preserve">Weighted score</t>
  </si>
  <si>
    <t xml:space="preserve">Rank by cost</t>
  </si>
  <si>
    <t xml:space="preserve">Cost above the cheapest</t>
  </si>
  <si>
    <t xml:space="preserve">All-in, per unit per month</t>
  </si>
  <si>
    <t xml:space="preserve">What to do when they disagree</t>
  </si>
  <si>
    <t xml:space="preserve">The company that scores highest is very often not the cheapest over three years. That is a real trade-off and</t>
  </si>
  <si>
    <t xml:space="preserve">the Board should name it out loud in the minutes: what you are paying extra for, and why it is worth it.</t>
  </si>
  <si>
    <t xml:space="preserve">Two patterns worth checking before you decide:</t>
  </si>
  <si>
    <t xml:space="preserve">  ·  The cheapest year 1 that is not the cheapest year 3. Look at the escalator row, and whether it is capped.</t>
  </si>
  <si>
    <t xml:space="preserve">  ·  A low base fee with a heavy ancillary schedule. Look at the ancillary row, priced at your own volumes.</t>
  </si>
  <si>
    <t xml:space="preserve">If a company has not given you an ancillary schedule, its three-year total on this sheet is understated and</t>
  </si>
  <si>
    <t xml:space="preserve">its rank is not comparable. Do not resolve that by guessing — ask them again, in writing.</t>
  </si>
  <si>
    <t xml:space="preserve">BoardMatch does this comparison automatically, from proposals submitted in one format, and delivers it on day 15. Free for Boards, always.  —  myboardmatch.com/get-matched/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</si>
</sst>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General"/>
    <numFmt numFmtId="167" formatCode="\$#,##0.00;&quot;($&quot;#,##0.00\);\-"/>
    <numFmt numFmtId="168" formatCode="\$#,##0;&quot;($&quot;#,##0\);\-"/>
    <numFmt numFmtId="169" formatCode="0.0%"/>
    <numFmt numFmtId="170" formatCode="\$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161A"/>
      <name val="Arial"/>
      <family val="0"/>
      <charset val="1"/>
    </font>
    <font>
      <i val="true"/>
      <sz val="9"/>
      <color rgb="FF5A5D66"/>
      <name val="Arial"/>
      <family val="0"/>
      <charset val="1"/>
    </font>
    <font>
      <b val="true"/>
      <sz val="10"/>
      <color rgb="FF14161A"/>
      <name val="Arial"/>
      <family val="0"/>
      <charset val="1"/>
    </font>
    <font>
      <b val="true"/>
      <sz val="12"/>
      <color rgb="FF14161A"/>
      <name val="Arial"/>
      <family val="0"/>
      <charset val="1"/>
    </font>
    <font>
      <sz val="10"/>
      <color rgb="FF1416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D86B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4161A"/>
      <name val="Arial"/>
      <family val="0"/>
      <charset val="1"/>
    </font>
    <font>
      <b val="true"/>
      <sz val="10"/>
      <color rgb="FFCE3A2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5F5F3"/>
      </patternFill>
    </fill>
    <fill>
      <patternFill patternType="solid">
        <fgColor rgb="FF14161A"/>
        <bgColor rgb="FF000000"/>
      </patternFill>
    </fill>
    <fill>
      <patternFill patternType="solid">
        <fgColor rgb="FFF5F5F3"/>
        <bgColor rgb="FFFFFFFF"/>
      </patternFill>
    </fill>
    <fill>
      <patternFill patternType="solid">
        <fgColor rgb="FFEFE3E1"/>
        <bgColor rgb="FFD9D9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F5F5F3"/>
      <rgbColor rgb="FF660066"/>
      <rgbColor rgb="FFFF8080"/>
      <rgbColor rgb="FF0066CC"/>
      <rgbColor rgb="FFD9D9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3E1"/>
      <rgbColor rgb="FFFFFF99"/>
      <rgbColor rgb="FF99CCFF"/>
      <rgbColor rgb="FFFF99CC"/>
      <rgbColor rgb="FFCC99FF"/>
      <rgbColor rgb="FFFFD86B"/>
      <rgbColor rgb="FF3366FF"/>
      <rgbColor rgb="FF33CCCC"/>
      <rgbColor rgb="FF99CC00"/>
      <rgbColor rgb="FFFFCC00"/>
      <rgbColor rgb="FFFF9900"/>
      <rgbColor rgb="FFFF6600"/>
      <rgbColor rgb="FF5A5D66"/>
      <rgbColor rgb="FF969696"/>
      <rgbColor rgb="FF003366"/>
      <rgbColor rgb="FF339966"/>
      <rgbColor rgb="FF14161A"/>
      <rgbColor rgb="FF333300"/>
      <rgbColor rgb="FFCE3A2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2"/>
    </row>
    <row r="5" customFormat="false" ht="15" hidden="false" customHeight="false" outlineLevel="0" collapsed="false">
      <c r="A5" s="4" t="s">
        <v>2</v>
      </c>
      <c r="B5" s="5"/>
    </row>
    <row r="6" customFormat="false" ht="15" hidden="false" customHeight="false" outlineLevel="0" collapsed="false">
      <c r="A6" s="3"/>
      <c r="B6" s="2" t="s">
        <v>3</v>
      </c>
    </row>
    <row r="7" customFormat="false" ht="15" hidden="false" customHeight="false" outlineLevel="0" collapsed="false">
      <c r="A7" s="3"/>
      <c r="B7" s="2" t="s">
        <v>4</v>
      </c>
    </row>
    <row r="8" customFormat="false" ht="15" hidden="false" customHeight="false" outlineLevel="0" collapsed="false">
      <c r="A8" s="3"/>
      <c r="B8" s="2" t="s">
        <v>5</v>
      </c>
    </row>
    <row r="9" customFormat="false" ht="15" hidden="false" customHeight="false" outlineLevel="0" collapsed="false">
      <c r="A9" s="3"/>
      <c r="B9" s="2" t="s">
        <v>6</v>
      </c>
    </row>
    <row r="10" customFormat="false" ht="15" hidden="false" customHeight="false" outlineLevel="0" collapsed="false">
      <c r="A10" s="3"/>
      <c r="B10" s="2"/>
    </row>
    <row r="11" customFormat="false" ht="15" hidden="false" customHeight="false" outlineLevel="0" collapsed="false">
      <c r="A11" s="4" t="s">
        <v>7</v>
      </c>
      <c r="B11" s="5"/>
    </row>
    <row r="12" customFormat="false" ht="15" hidden="false" customHeight="false" outlineLevel="0" collapsed="false">
      <c r="A12" s="3" t="s">
        <v>8</v>
      </c>
      <c r="B12" s="5" t="s">
        <v>9</v>
      </c>
    </row>
    <row r="13" customFormat="false" ht="15" hidden="false" customHeight="false" outlineLevel="0" collapsed="false">
      <c r="A13" s="3" t="s">
        <v>10</v>
      </c>
      <c r="B13" s="5" t="s">
        <v>11</v>
      </c>
    </row>
    <row r="14" customFormat="false" ht="15" hidden="false" customHeight="false" outlineLevel="0" collapsed="false">
      <c r="A14" s="3" t="s">
        <v>12</v>
      </c>
      <c r="B14" s="5" t="s">
        <v>13</v>
      </c>
    </row>
    <row r="15" customFormat="false" ht="15" hidden="false" customHeight="false" outlineLevel="0" collapsed="false">
      <c r="A15" s="3" t="s">
        <v>14</v>
      </c>
      <c r="B15" s="5" t="s">
        <v>15</v>
      </c>
    </row>
    <row r="16" customFormat="false" ht="15" hidden="false" customHeight="false" outlineLevel="0" collapsed="false">
      <c r="A16" s="3" t="s">
        <v>16</v>
      </c>
      <c r="B16" s="5" t="s">
        <v>17</v>
      </c>
    </row>
    <row r="17" customFormat="false" ht="15" hidden="false" customHeight="false" outlineLevel="0" collapsed="false">
      <c r="A17" s="3"/>
      <c r="B17" s="2"/>
    </row>
    <row r="18" customFormat="false" ht="15" hidden="false" customHeight="false" outlineLevel="0" collapsed="false">
      <c r="A18" s="4" t="s">
        <v>18</v>
      </c>
      <c r="B18" s="5"/>
    </row>
    <row r="19" customFormat="false" ht="15" hidden="false" customHeight="false" outlineLevel="0" collapsed="false">
      <c r="A19" s="3"/>
      <c r="B19" s="2" t="s">
        <v>19</v>
      </c>
    </row>
    <row r="20" customFormat="false" ht="15" hidden="false" customHeight="false" outlineLevel="0" collapsed="false">
      <c r="A20" s="3"/>
      <c r="B20" s="2" t="s">
        <v>20</v>
      </c>
    </row>
    <row r="21" customFormat="false" ht="15" hidden="false" customHeight="false" outlineLevel="0" collapsed="false">
      <c r="A21" s="3"/>
      <c r="B21" s="2"/>
    </row>
    <row r="22" customFormat="false" ht="15" hidden="false" customHeight="false" outlineLevel="0" collapsed="false">
      <c r="A22" s="4" t="s">
        <v>21</v>
      </c>
      <c r="B22" s="5"/>
    </row>
    <row r="23" customFormat="false" ht="15" hidden="false" customHeight="false" outlineLevel="0" collapsed="false">
      <c r="A23" s="3"/>
      <c r="B23" s="2" t="s">
        <v>22</v>
      </c>
    </row>
    <row r="25" customFormat="false" ht="15" hidden="false" customHeight="false" outlineLevel="0" collapsed="false">
      <c r="A25" s="4" t="s">
        <v>23</v>
      </c>
    </row>
    <row r="26" customFormat="false" ht="15" hidden="false" customHeight="false" outlineLevel="0" collapsed="false">
      <c r="A26" s="3" t="s">
        <v>24</v>
      </c>
      <c r="B26" s="6" t="s">
        <v>25</v>
      </c>
    </row>
    <row r="27" customFormat="false" ht="15" hidden="false" customHeight="false" outlineLevel="0" collapsed="false">
      <c r="A27" s="3" t="s">
        <v>26</v>
      </c>
      <c r="B27" s="6" t="s">
        <v>27</v>
      </c>
    </row>
    <row r="28" customFormat="false" ht="15" hidden="false" customHeight="false" outlineLevel="0" collapsed="false">
      <c r="A28" s="3" t="s">
        <v>28</v>
      </c>
      <c r="B28" s="6" t="n">
        <v>184</v>
      </c>
    </row>
    <row r="29" customFormat="false" ht="15" hidden="false" customHeight="false" outlineLevel="0" collapsed="false">
      <c r="A29" s="3" t="s">
        <v>29</v>
      </c>
      <c r="B29" s="6" t="n">
        <v>33120</v>
      </c>
    </row>
    <row r="30" customFormat="false" ht="15" hidden="false" customHeight="false" outlineLevel="0" collapsed="false">
      <c r="B30" s="2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0"/>
    <col collapsed="false" customWidth="true" hidden="false" outlineLevel="0" max="3" min="3" style="0" width="74"/>
  </cols>
  <sheetData>
    <row r="1" customFormat="false" ht="21.75" hidden="false" customHeight="tru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30" hidden="false" customHeight="true" outlineLevel="0" collapsed="false">
      <c r="A4" s="7" t="s">
        <v>33</v>
      </c>
      <c r="B4" s="7" t="s">
        <v>34</v>
      </c>
      <c r="C4" s="7" t="s">
        <v>35</v>
      </c>
    </row>
    <row r="5" customFormat="false" ht="15" hidden="false" customHeight="false" outlineLevel="0" collapsed="false">
      <c r="A5" s="8" t="s">
        <v>36</v>
      </c>
      <c r="B5" s="9" t="n">
        <v>20</v>
      </c>
      <c r="C5" s="10" t="s">
        <v>37</v>
      </c>
    </row>
    <row r="6" customFormat="false" ht="15" hidden="false" customHeight="false" outlineLevel="0" collapsed="false">
      <c r="A6" s="11" t="s">
        <v>38</v>
      </c>
      <c r="B6" s="9" t="n">
        <v>15</v>
      </c>
      <c r="C6" s="12" t="s">
        <v>39</v>
      </c>
    </row>
    <row r="7" customFormat="false" ht="15" hidden="false" customHeight="false" outlineLevel="0" collapsed="false">
      <c r="A7" s="8" t="s">
        <v>40</v>
      </c>
      <c r="B7" s="9" t="n">
        <v>15</v>
      </c>
      <c r="C7" s="10" t="s">
        <v>41</v>
      </c>
    </row>
    <row r="8" customFormat="false" ht="15" hidden="false" customHeight="false" outlineLevel="0" collapsed="false">
      <c r="A8" s="11" t="s">
        <v>42</v>
      </c>
      <c r="B8" s="9" t="n">
        <v>12</v>
      </c>
      <c r="C8" s="12" t="s">
        <v>43</v>
      </c>
    </row>
    <row r="9" customFormat="false" ht="15" hidden="false" customHeight="false" outlineLevel="0" collapsed="false">
      <c r="A9" s="8" t="s">
        <v>44</v>
      </c>
      <c r="B9" s="9" t="n">
        <v>10</v>
      </c>
      <c r="C9" s="10" t="s">
        <v>45</v>
      </c>
    </row>
    <row r="10" customFormat="false" ht="15" hidden="false" customHeight="false" outlineLevel="0" collapsed="false">
      <c r="A10" s="11" t="s">
        <v>46</v>
      </c>
      <c r="B10" s="9" t="n">
        <v>10</v>
      </c>
      <c r="C10" s="12" t="s">
        <v>47</v>
      </c>
    </row>
    <row r="11" customFormat="false" ht="15" hidden="false" customHeight="false" outlineLevel="0" collapsed="false">
      <c r="A11" s="8" t="s">
        <v>48</v>
      </c>
      <c r="B11" s="9" t="n">
        <v>8</v>
      </c>
      <c r="C11" s="10" t="s">
        <v>49</v>
      </c>
    </row>
    <row r="12" customFormat="false" ht="15" hidden="false" customHeight="false" outlineLevel="0" collapsed="false">
      <c r="A12" s="11" t="s">
        <v>50</v>
      </c>
      <c r="B12" s="9" t="n">
        <v>5</v>
      </c>
      <c r="C12" s="12" t="s">
        <v>51</v>
      </c>
    </row>
    <row r="13" customFormat="false" ht="15" hidden="false" customHeight="false" outlineLevel="0" collapsed="false">
      <c r="A13" s="8" t="s">
        <v>52</v>
      </c>
      <c r="B13" s="9" t="n">
        <v>5</v>
      </c>
      <c r="C13" s="10" t="s">
        <v>53</v>
      </c>
    </row>
    <row r="14" customFormat="false" ht="15" hidden="false" customHeight="false" outlineLevel="0" collapsed="false">
      <c r="A14" s="3" t="s">
        <v>54</v>
      </c>
      <c r="B14" s="13" t="n">
        <f aca="false">SUM(B5:B13)</f>
        <v>100</v>
      </c>
      <c r="C14" s="2" t="str">
        <f aca="false">IF(B14=100,"Balanced.","Adjust the weights until this reads 100.")</f>
        <v>Balanced.</v>
      </c>
    </row>
    <row r="16" customFormat="false" ht="15" hidden="false" customHeight="false" outlineLevel="0" collapsed="false">
      <c r="A16" s="2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5"/>
    <col collapsed="false" customWidth="true" hidden="false" outlineLevel="0" max="6" min="6" style="0" width="58"/>
  </cols>
  <sheetData>
    <row r="1" customFormat="false" ht="21.75" hidden="false" customHeight="tru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30" hidden="false" customHeight="true" outlineLevel="0" collapsed="false">
      <c r="A4" s="7" t="s">
        <v>58</v>
      </c>
      <c r="B4" s="14" t="s">
        <v>59</v>
      </c>
      <c r="C4" s="7" t="s">
        <v>60</v>
      </c>
      <c r="D4" s="7" t="s">
        <v>61</v>
      </c>
      <c r="E4" s="7" t="s">
        <v>62</v>
      </c>
      <c r="F4" s="7" t="s">
        <v>63</v>
      </c>
    </row>
    <row r="5" customFormat="false" ht="15" hidden="false" customHeight="false" outlineLevel="0" collapsed="false">
      <c r="A5" s="8" t="s">
        <v>64</v>
      </c>
      <c r="B5" s="6" t="s">
        <v>65</v>
      </c>
      <c r="C5" s="6"/>
      <c r="D5" s="6"/>
      <c r="E5" s="6"/>
      <c r="F5" s="15" t="s">
        <v>66</v>
      </c>
    </row>
    <row r="6" customFormat="false" ht="15" hidden="false" customHeight="false" outlineLevel="0" collapsed="false">
      <c r="A6" s="8" t="s">
        <v>67</v>
      </c>
      <c r="B6" s="16" t="n">
        <v>14.5</v>
      </c>
      <c r="C6" s="16"/>
      <c r="D6" s="16"/>
      <c r="E6" s="16"/>
      <c r="F6" s="15" t="s">
        <v>68</v>
      </c>
    </row>
    <row r="7" customFormat="false" ht="15" hidden="false" customHeight="false" outlineLevel="0" collapsed="false">
      <c r="A7" s="8" t="s">
        <v>69</v>
      </c>
      <c r="B7" s="17"/>
      <c r="C7" s="17"/>
      <c r="D7" s="17"/>
      <c r="E7" s="17"/>
      <c r="F7" s="15" t="s">
        <v>70</v>
      </c>
    </row>
    <row r="8" customFormat="false" ht="15" hidden="false" customHeight="false" outlineLevel="0" collapsed="false">
      <c r="A8" s="8" t="s">
        <v>71</v>
      </c>
      <c r="B8" s="18" t="n">
        <f aca="false">IF(N(B6)&gt;0,N(B6)*'Start here'!$B$28*12,N(B7)*12)</f>
        <v>32016</v>
      </c>
      <c r="C8" s="18" t="n">
        <f aca="false">IF(N(C6)&gt;0,N(C6)*'Start here'!$B$28*12,N(C7)*12)</f>
        <v>0</v>
      </c>
      <c r="D8" s="18" t="n">
        <f aca="false">IF(N(D6)&gt;0,N(D6)*'Start here'!$B$28*12,N(D7)*12)</f>
        <v>0</v>
      </c>
      <c r="E8" s="18" t="n">
        <f aca="false">IF(N(E6)&gt;0,N(E6)*'Start here'!$B$28*12,N(E7)*12)</f>
        <v>0</v>
      </c>
      <c r="F8" s="15"/>
    </row>
    <row r="9" customFormat="false" ht="15" hidden="false" customHeight="false" outlineLevel="0" collapsed="false">
      <c r="A9" s="8" t="s">
        <v>72</v>
      </c>
      <c r="B9" s="19" t="n">
        <v>0.035</v>
      </c>
      <c r="C9" s="19"/>
      <c r="D9" s="19"/>
      <c r="E9" s="19"/>
      <c r="F9" s="15" t="s">
        <v>73</v>
      </c>
    </row>
    <row r="10" customFormat="false" ht="15" hidden="false" customHeight="false" outlineLevel="0" collapsed="false">
      <c r="A10" s="8" t="s">
        <v>74</v>
      </c>
      <c r="B10" s="6" t="s">
        <v>75</v>
      </c>
      <c r="C10" s="6"/>
      <c r="D10" s="6"/>
      <c r="E10" s="6"/>
      <c r="F10" s="15" t="s">
        <v>76</v>
      </c>
    </row>
    <row r="11" customFormat="false" ht="15" hidden="false" customHeight="false" outlineLevel="0" collapsed="false">
      <c r="A11" s="8" t="s">
        <v>77</v>
      </c>
      <c r="B11" s="18" t="n">
        <f aca="false">B8*(1+N(B9))</f>
        <v>33136.56</v>
      </c>
      <c r="C11" s="18" t="n">
        <f aca="false">C8*(1+N(C9))</f>
        <v>0</v>
      </c>
      <c r="D11" s="18" t="n">
        <f aca="false">D8*(1+N(D9))</f>
        <v>0</v>
      </c>
      <c r="E11" s="18" t="n">
        <f aca="false">E8*(1+N(E9))</f>
        <v>0</v>
      </c>
      <c r="F11" s="15"/>
    </row>
    <row r="12" customFormat="false" ht="15" hidden="false" customHeight="false" outlineLevel="0" collapsed="false">
      <c r="A12" s="8" t="s">
        <v>78</v>
      </c>
      <c r="B12" s="18" t="n">
        <f aca="false">B11*(1+N(B9))</f>
        <v>34296.3396</v>
      </c>
      <c r="C12" s="18" t="n">
        <f aca="false">C11*(1+N(C9))</f>
        <v>0</v>
      </c>
      <c r="D12" s="18" t="n">
        <f aca="false">D11*(1+N(D9))</f>
        <v>0</v>
      </c>
      <c r="E12" s="18" t="n">
        <f aca="false">E11*(1+N(E9))</f>
        <v>0</v>
      </c>
      <c r="F12" s="15"/>
    </row>
    <row r="13" customFormat="false" ht="15" hidden="false" customHeight="false" outlineLevel="0" collapsed="false">
      <c r="A13" s="8" t="s">
        <v>79</v>
      </c>
      <c r="B13" s="17" t="n">
        <v>4500</v>
      </c>
      <c r="C13" s="17"/>
      <c r="D13" s="17"/>
      <c r="E13" s="17"/>
      <c r="F13" s="15" t="s">
        <v>80</v>
      </c>
    </row>
    <row r="14" customFormat="false" ht="22.35" hidden="false" customHeight="false" outlineLevel="0" collapsed="false">
      <c r="A14" s="8" t="s">
        <v>81</v>
      </c>
      <c r="B14" s="17" t="n">
        <v>6200</v>
      </c>
      <c r="C14" s="17"/>
      <c r="D14" s="17"/>
      <c r="E14" s="17"/>
      <c r="F14" s="15" t="s">
        <v>82</v>
      </c>
    </row>
    <row r="15" customFormat="false" ht="15" hidden="false" customHeight="false" outlineLevel="0" collapsed="false">
      <c r="A15" s="8" t="s">
        <v>83</v>
      </c>
      <c r="B15" s="17" t="n">
        <v>1500</v>
      </c>
      <c r="C15" s="17"/>
      <c r="D15" s="17"/>
      <c r="E15" s="17"/>
      <c r="F15" s="15" t="s">
        <v>84</v>
      </c>
    </row>
    <row r="16" customFormat="false" ht="15" hidden="false" customHeight="false" outlineLevel="0" collapsed="false">
      <c r="A16" s="20" t="s">
        <v>85</v>
      </c>
      <c r="B16" s="21" t="n">
        <f aca="false">B8+B11+B12+N(B13)+(N(B14)*3)</f>
        <v>122548.8996</v>
      </c>
      <c r="C16" s="21" t="n">
        <f aca="false">C8+C11+C12+N(C13)+(N(C14)*3)</f>
        <v>0</v>
      </c>
      <c r="D16" s="21" t="n">
        <f aca="false">D8+D11+D12+N(D13)+(N(D14)*3)</f>
        <v>0</v>
      </c>
      <c r="E16" s="21" t="n">
        <f aca="false">E8+E11+E12+N(E13)+(N(E14)*3)</f>
        <v>0</v>
      </c>
      <c r="F16" s="15"/>
    </row>
    <row r="17" customFormat="false" ht="15" hidden="false" customHeight="false" outlineLevel="0" collapsed="false">
      <c r="A17" s="8" t="s">
        <v>86</v>
      </c>
      <c r="B17" s="22" t="n">
        <f aca="false">IFERROR(B16/36/'Start here'!$B$28,"")</f>
        <v>18.500739673913</v>
      </c>
      <c r="C17" s="22" t="n">
        <f aca="false">IFERROR(C16/36/'Start here'!$B$28,"")</f>
        <v>0</v>
      </c>
      <c r="D17" s="22" t="n">
        <f aca="false">IFERROR(D16/36/'Start here'!$B$28,"")</f>
        <v>0</v>
      </c>
      <c r="E17" s="22" t="n">
        <f aca="false">IFERROR(E16/36/'Start here'!$B$28,"")</f>
        <v>0</v>
      </c>
      <c r="F17" s="15"/>
    </row>
    <row r="18" customFormat="false" ht="15" hidden="false" customHeight="false" outlineLevel="0" collapsed="false">
      <c r="A18" s="8" t="s">
        <v>87</v>
      </c>
      <c r="B18" s="18" t="n">
        <f aca="false">IF(B16=0,"",B16-MIN(IF($B$16=0,9E+099,$B$16),IF($C$16=0,9E+099,$C$16),IF($D$16=0,9E+099,$D$16),IF($E$16=0,9E+099,$E$16)))</f>
        <v>0</v>
      </c>
      <c r="C18" s="18" t="str">
        <f aca="false">IF(C16=0,"",C16-MIN(IF($B$16=0,9E+099,$B$16),IF($C$16=0,9E+099,$C$16),IF($D$16=0,9E+099,$D$16),IF($E$16=0,9E+099,$E$16)))</f>
        <v/>
      </c>
      <c r="D18" s="18" t="str">
        <f aca="false">IF(D16=0,"",D16-MIN(IF($B$16=0,9E+099,$B$16),IF($C$16=0,9E+099,$C$16),IF($D$16=0,9E+099,$D$16),IF($E$16=0,9E+099,$E$16)))</f>
        <v/>
      </c>
      <c r="E18" s="18" t="str">
        <f aca="false">IF(E16=0,"",E16-MIN(IF($B$16=0,9E+099,$B$16),IF($C$16=0,9E+099,$C$16),IF($D$16=0,9E+099,$D$16),IF($E$16=0,9E+099,$E$16)))</f>
        <v/>
      </c>
      <c r="F18" s="15"/>
    </row>
    <row r="19" customFormat="false" ht="15" hidden="false" customHeight="false" outlineLevel="0" collapsed="false">
      <c r="A19" s="8" t="s">
        <v>88</v>
      </c>
      <c r="B19" s="23" t="n">
        <f aca="false">IF(B16=0,"",SUMPRODUCT(($B$16:$E$16&gt;0)*($B$16:$E$16&lt;B16))+1)</f>
        <v>1</v>
      </c>
      <c r="C19" s="23" t="str">
        <f aca="false">IF(C16=0,"",SUMPRODUCT(($B$16:$E$16&gt;0)*($B$16:$E$16&lt;C16))+1)</f>
        <v/>
      </c>
      <c r="D19" s="23" t="str">
        <f aca="false">IF(D16=0,"",SUMPRODUCT(($B$16:$E$16&gt;0)*($B$16:$E$16&lt;D16))+1)</f>
        <v/>
      </c>
      <c r="E19" s="23" t="str">
        <f aca="false">IF(E16=0,"",SUMPRODUCT(($B$16:$E$16&gt;0)*($B$16:$E$16&lt;E16))+1)</f>
        <v/>
      </c>
      <c r="F19" s="15"/>
    </row>
    <row r="21" customFormat="false" ht="15" hidden="false" customHeight="false" outlineLevel="0" collapsed="false">
      <c r="A21" s="2" t="s">
        <v>89</v>
      </c>
    </row>
    <row r="22" customFormat="false" ht="15" hidden="false" customHeight="false" outlineLevel="0" collapsed="false">
      <c r="A22" s="2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0"/>
    <col collapsed="false" customWidth="true" hidden="false" outlineLevel="0" max="3" min="3" style="0" width="18"/>
    <col collapsed="false" customWidth="true" hidden="false" outlineLevel="0" max="6" min="4" style="0" width="15"/>
  </cols>
  <sheetData>
    <row r="1" customFormat="false" ht="21.75" hidden="false" customHeight="true" outlineLevel="0" collapsed="false">
      <c r="A1" s="1" t="s">
        <v>91</v>
      </c>
    </row>
    <row r="2" customFormat="false" ht="15" hidden="false" customHeight="false" outlineLevel="0" collapsed="false">
      <c r="A2" s="2" t="s">
        <v>92</v>
      </c>
    </row>
    <row r="4" customFormat="false" ht="30" hidden="false" customHeight="true" outlineLevel="0" collapsed="false">
      <c r="A4" s="7" t="s">
        <v>33</v>
      </c>
      <c r="B4" s="7" t="s">
        <v>34</v>
      </c>
      <c r="C4" s="7" t="s">
        <v>59</v>
      </c>
      <c r="D4" s="7" t="s">
        <v>60</v>
      </c>
      <c r="E4" s="7" t="s">
        <v>61</v>
      </c>
      <c r="F4" s="7" t="s">
        <v>62</v>
      </c>
    </row>
    <row r="5" customFormat="false" ht="15" hidden="false" customHeight="false" outlineLevel="0" collapsed="false">
      <c r="A5" s="8" t="s">
        <v>36</v>
      </c>
      <c r="B5" s="24" t="n">
        <f aca="false">Weights!$B$5</f>
        <v>20</v>
      </c>
      <c r="C5" s="25" t="n">
        <v>3</v>
      </c>
      <c r="D5" s="25"/>
      <c r="E5" s="25"/>
      <c r="F5" s="25"/>
    </row>
    <row r="6" customFormat="false" ht="15" hidden="false" customHeight="false" outlineLevel="0" collapsed="false">
      <c r="A6" s="8" t="s">
        <v>38</v>
      </c>
      <c r="B6" s="24" t="n">
        <f aca="false">Weights!$B$6</f>
        <v>15</v>
      </c>
      <c r="C6" s="25" t="n">
        <v>4</v>
      </c>
      <c r="D6" s="25"/>
      <c r="E6" s="25"/>
      <c r="F6" s="25"/>
    </row>
    <row r="7" customFormat="false" ht="15" hidden="false" customHeight="false" outlineLevel="0" collapsed="false">
      <c r="A7" s="8" t="s">
        <v>40</v>
      </c>
      <c r="B7" s="24" t="n">
        <f aca="false">Weights!$B$7</f>
        <v>15</v>
      </c>
      <c r="C7" s="25" t="n">
        <v>5</v>
      </c>
      <c r="D7" s="25"/>
      <c r="E7" s="25"/>
      <c r="F7" s="25"/>
    </row>
    <row r="8" customFormat="false" ht="15" hidden="false" customHeight="false" outlineLevel="0" collapsed="false">
      <c r="A8" s="8" t="s">
        <v>42</v>
      </c>
      <c r="B8" s="24" t="n">
        <f aca="false">Weights!$B$8</f>
        <v>12</v>
      </c>
      <c r="C8" s="25" t="n">
        <v>4</v>
      </c>
      <c r="D8" s="25"/>
      <c r="E8" s="25"/>
      <c r="F8" s="25"/>
    </row>
    <row r="9" customFormat="false" ht="15" hidden="false" customHeight="false" outlineLevel="0" collapsed="false">
      <c r="A9" s="8" t="s">
        <v>44</v>
      </c>
      <c r="B9" s="24" t="n">
        <f aca="false">Weights!$B$9</f>
        <v>10</v>
      </c>
      <c r="C9" s="25" t="n">
        <v>3</v>
      </c>
      <c r="D9" s="25"/>
      <c r="E9" s="25"/>
      <c r="F9" s="25"/>
    </row>
    <row r="10" customFormat="false" ht="15" hidden="false" customHeight="false" outlineLevel="0" collapsed="false">
      <c r="A10" s="8" t="s">
        <v>46</v>
      </c>
      <c r="B10" s="24" t="n">
        <f aca="false">Weights!$B$10</f>
        <v>10</v>
      </c>
      <c r="C10" s="25" t="n">
        <v>4</v>
      </c>
      <c r="D10" s="25"/>
      <c r="E10" s="25"/>
      <c r="F10" s="25"/>
    </row>
    <row r="11" customFormat="false" ht="15" hidden="false" customHeight="false" outlineLevel="0" collapsed="false">
      <c r="A11" s="8" t="s">
        <v>48</v>
      </c>
      <c r="B11" s="24" t="n">
        <f aca="false">Weights!$B$11</f>
        <v>8</v>
      </c>
      <c r="C11" s="25" t="n">
        <v>2</v>
      </c>
      <c r="D11" s="25"/>
      <c r="E11" s="25"/>
      <c r="F11" s="25"/>
    </row>
    <row r="12" customFormat="false" ht="15" hidden="false" customHeight="false" outlineLevel="0" collapsed="false">
      <c r="A12" s="8" t="s">
        <v>50</v>
      </c>
      <c r="B12" s="24" t="n">
        <f aca="false">Weights!$B$12</f>
        <v>5</v>
      </c>
      <c r="C12" s="25" t="n">
        <v>4</v>
      </c>
      <c r="D12" s="25"/>
      <c r="E12" s="25"/>
      <c r="F12" s="25"/>
    </row>
    <row r="13" customFormat="false" ht="15" hidden="false" customHeight="false" outlineLevel="0" collapsed="false">
      <c r="A13" s="8" t="s">
        <v>52</v>
      </c>
      <c r="B13" s="24" t="n">
        <f aca="false">Weights!$B$13</f>
        <v>5</v>
      </c>
      <c r="C13" s="25" t="n">
        <v>4</v>
      </c>
      <c r="D13" s="25"/>
      <c r="E13" s="25"/>
      <c r="F13" s="25"/>
    </row>
    <row r="14" customFormat="false" ht="15" hidden="false" customHeight="false" outlineLevel="0" collapsed="false">
      <c r="A14" s="26" t="s">
        <v>93</v>
      </c>
      <c r="C14" s="27" t="n">
        <f aca="false">SUMPRODUCT($B$5:$B$13,C5:C13)</f>
        <v>369</v>
      </c>
      <c r="D14" s="27" t="n">
        <f aca="false">SUMPRODUCT($B$5:$B$13,D5:D13)</f>
        <v>0</v>
      </c>
      <c r="E14" s="27" t="n">
        <f aca="false">SUMPRODUCT($B$5:$B$13,E5:E13)</f>
        <v>0</v>
      </c>
      <c r="F14" s="27" t="n">
        <f aca="false">SUMPRODUCT($B$5:$B$13,F5:F13)</f>
        <v>0</v>
      </c>
    </row>
    <row r="15" customFormat="false" ht="15" hidden="false" customHeight="false" outlineLevel="0" collapsed="false">
      <c r="A15" s="3" t="s">
        <v>94</v>
      </c>
      <c r="C15" s="28" t="n">
        <f aca="false">IF(C14=0,"",RANK(C14,$C$14:$F$14,0))</f>
        <v>1</v>
      </c>
      <c r="D15" s="28" t="str">
        <f aca="false">IF(D14=0,"",RANK(D14,$C$14:$F$14,0))</f>
        <v/>
      </c>
      <c r="E15" s="28" t="str">
        <f aca="false">IF(E14=0,"",RANK(E14,$C$14:$F$14,0))</f>
        <v/>
      </c>
      <c r="F15" s="28" t="str">
        <f aca="false">IF(F14=0,"",RANK(F14,$C$14:$F$14,0))</f>
        <v/>
      </c>
    </row>
    <row r="17" customFormat="false" ht="15" hidden="false" customHeight="false" outlineLevel="0" collapsed="false">
      <c r="A17" s="2" t="s">
        <v>95</v>
      </c>
    </row>
  </sheetData>
  <dataValidations count="1">
    <dataValidation allowBlank="true" error="Score from 1 to 5." errorStyle="stop" errorTitle="Out of range" operator="between" showDropDown="false" showErrorMessage="true" showInputMessage="false" sqref="C5:F13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20"/>
  </cols>
  <sheetData>
    <row r="1" customFormat="false" ht="21.75" hidden="false" customHeight="tru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30" hidden="false" customHeight="true" outlineLevel="0" collapsed="false">
      <c r="A4" s="7"/>
      <c r="B4" s="7" t="s">
        <v>98</v>
      </c>
      <c r="C4" s="7" t="s">
        <v>60</v>
      </c>
      <c r="D4" s="7" t="s">
        <v>61</v>
      </c>
      <c r="E4" s="7" t="s">
        <v>62</v>
      </c>
    </row>
    <row r="5" customFormat="false" ht="15" hidden="false" customHeight="false" outlineLevel="0" collapsed="false">
      <c r="A5" s="3" t="s">
        <v>64</v>
      </c>
      <c r="B5" s="29" t="str">
        <f aca="false">IF('Cost — 3 year'!B5=0,"",'Cost — 3 year'!B5)</f>
        <v>Example Community Management LLC</v>
      </c>
      <c r="C5" s="29" t="str">
        <f aca="false">IF('Cost — 3 year'!C5=0,"",'Cost — 3 year'!C5)</f>
        <v/>
      </c>
      <c r="D5" s="29" t="str">
        <f aca="false">IF('Cost — 3 year'!D5=0,"",'Cost — 3 year'!D5)</f>
        <v/>
      </c>
      <c r="E5" s="29" t="str">
        <f aca="false">IF('Cost — 3 year'!E5=0,"",'Cost — 3 year'!E5)</f>
        <v/>
      </c>
    </row>
    <row r="6" customFormat="false" ht="15" hidden="false" customHeight="false" outlineLevel="0" collapsed="false">
      <c r="A6" s="3" t="s">
        <v>99</v>
      </c>
      <c r="B6" s="30" t="n">
        <f aca="false">IF(Scorecard!C14=0,"",Scorecard!C14)</f>
        <v>369</v>
      </c>
      <c r="C6" s="30" t="str">
        <f aca="false">IF(Scorecard!D14=0,"",Scorecard!D14)</f>
        <v/>
      </c>
      <c r="D6" s="30" t="str">
        <f aca="false">IF(Scorecard!E14=0,"",Scorecard!E14)</f>
        <v/>
      </c>
      <c r="E6" s="30" t="str">
        <f aca="false">IF(Scorecard!F14=0,"",Scorecard!F14)</f>
        <v/>
      </c>
    </row>
    <row r="7" customFormat="false" ht="15" hidden="false" customHeight="false" outlineLevel="0" collapsed="false">
      <c r="A7" s="3" t="s">
        <v>94</v>
      </c>
      <c r="B7" s="30" t="n">
        <f aca="false">Scorecard!C15</f>
        <v>1</v>
      </c>
      <c r="C7" s="30" t="str">
        <f aca="false">Scorecard!D15</f>
        <v/>
      </c>
      <c r="D7" s="30" t="str">
        <f aca="false">Scorecard!E15</f>
        <v/>
      </c>
      <c r="E7" s="30" t="str">
        <f aca="false">Scorecard!F15</f>
        <v/>
      </c>
    </row>
    <row r="8" customFormat="false" ht="15" hidden="false" customHeight="false" outlineLevel="0" collapsed="false">
      <c r="A8" s="3" t="s">
        <v>36</v>
      </c>
      <c r="B8" s="31" t="n">
        <f aca="false">'Cost — 3 year'!B16</f>
        <v>122548.8996</v>
      </c>
      <c r="C8" s="31" t="n">
        <f aca="false">'Cost — 3 year'!C16</f>
        <v>0</v>
      </c>
      <c r="D8" s="31" t="n">
        <f aca="false">'Cost — 3 year'!D16</f>
        <v>0</v>
      </c>
      <c r="E8" s="31" t="n">
        <f aca="false">'Cost — 3 year'!E16</f>
        <v>0</v>
      </c>
    </row>
    <row r="9" customFormat="false" ht="15" hidden="false" customHeight="false" outlineLevel="0" collapsed="false">
      <c r="A9" s="3" t="s">
        <v>100</v>
      </c>
      <c r="B9" s="30" t="n">
        <f aca="false">'Cost — 3 year'!B19</f>
        <v>1</v>
      </c>
      <c r="C9" s="30" t="str">
        <f aca="false">'Cost — 3 year'!C19</f>
        <v/>
      </c>
      <c r="D9" s="30" t="str">
        <f aca="false">'Cost — 3 year'!D19</f>
        <v/>
      </c>
      <c r="E9" s="30" t="str">
        <f aca="false">'Cost — 3 year'!E19</f>
        <v/>
      </c>
    </row>
    <row r="10" customFormat="false" ht="15" hidden="false" customHeight="false" outlineLevel="0" collapsed="false">
      <c r="A10" s="3" t="s">
        <v>101</v>
      </c>
      <c r="B10" s="31" t="n">
        <f aca="false">'Cost — 3 year'!B18</f>
        <v>0</v>
      </c>
      <c r="C10" s="31" t="str">
        <f aca="false">'Cost — 3 year'!C18</f>
        <v/>
      </c>
      <c r="D10" s="31" t="str">
        <f aca="false">'Cost — 3 year'!D18</f>
        <v/>
      </c>
      <c r="E10" s="31" t="str">
        <f aca="false">'Cost — 3 year'!E18</f>
        <v/>
      </c>
    </row>
    <row r="11" customFormat="false" ht="15" hidden="false" customHeight="false" outlineLevel="0" collapsed="false">
      <c r="A11" s="3" t="s">
        <v>102</v>
      </c>
      <c r="B11" s="32" t="n">
        <f aca="false">'Cost — 3 year'!B17</f>
        <v>18.500739673913</v>
      </c>
      <c r="C11" s="32" t="n">
        <f aca="false">'Cost — 3 year'!C17</f>
        <v>0</v>
      </c>
      <c r="D11" s="32" t="n">
        <f aca="false">'Cost — 3 year'!D17</f>
        <v>0</v>
      </c>
      <c r="E11" s="32" t="n">
        <f aca="false">'Cost — 3 year'!E17</f>
        <v>0</v>
      </c>
    </row>
    <row r="13" customFormat="false" ht="15" hidden="false" customHeight="false" outlineLevel="0" collapsed="false">
      <c r="A13" s="4" t="s">
        <v>103</v>
      </c>
    </row>
    <row r="14" customFormat="false" ht="15" hidden="false" customHeight="false" outlineLevel="0" collapsed="false">
      <c r="A14" s="5" t="s">
        <v>104</v>
      </c>
    </row>
    <row r="15" customFormat="false" ht="15" hidden="false" customHeight="false" outlineLevel="0" collapsed="false">
      <c r="A15" s="5" t="s">
        <v>105</v>
      </c>
    </row>
    <row r="16" customFormat="false" ht="15" hidden="false" customHeight="false" outlineLevel="0" collapsed="false">
      <c r="A16" s="5"/>
    </row>
    <row r="17" customFormat="false" ht="15" hidden="false" customHeight="false" outlineLevel="0" collapsed="false">
      <c r="A17" s="5" t="s">
        <v>106</v>
      </c>
    </row>
    <row r="18" customFormat="false" ht="15" hidden="false" customHeight="false" outlineLevel="0" collapsed="false">
      <c r="A18" s="2" t="s">
        <v>107</v>
      </c>
    </row>
    <row r="19" customFormat="false" ht="15" hidden="false" customHeight="false" outlineLevel="0" collapsed="false">
      <c r="A19" s="2" t="s">
        <v>108</v>
      </c>
    </row>
    <row r="20" customFormat="false" ht="15" hidden="false" customHeight="false" outlineLevel="0" collapsed="false">
      <c r="A20" s="5"/>
    </row>
    <row r="21" customFormat="false" ht="15" hidden="false" customHeight="false" outlineLevel="0" collapsed="false">
      <c r="A21" s="5" t="s">
        <v>109</v>
      </c>
    </row>
    <row r="22" customFormat="false" ht="15" hidden="false" customHeight="false" outlineLevel="0" collapsed="false">
      <c r="A22" s="5" t="s">
        <v>110</v>
      </c>
    </row>
    <row r="24" customFormat="false" ht="15" hidden="false" customHeight="false" outlineLevel="0" collapsed="false">
      <c r="A24" s="33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2026-08-09T21:28:27Z</dcterms:created>
  <dc:creator>openpyxl</dc:creator>
  <dc:description/>
  <dc:language>en-US</dc:language>
  <cp:lastModifiedBy/>
  <dcterms:modified xsi:type="dcterms:W3CDTF">2026-08-09T21:28:27Z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